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<sst xmlns="http://schemas.openxmlformats.org/spreadsheetml/2006/main" count="42" uniqueCount="42">
  <si>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Вб, базовые годовые натуральные объемы производства, шт.</t>
  </si>
  <si>
    <t>Иб, базовая себестоимость единицы товара, руб.</t>
  </si>
  <si>
    <t>Кб, базовые капитальные вложения в предприятие, руб.</t>
  </si>
  <si>
    <t>Эаб, базовая экономическая эффективность капитальных вложений, руб./руб.</t>
  </si>
  <si>
    <t>Тб, базовый срок окупаемости капитальных вложений, лет</t>
  </si>
  <si>
    <t>Эа народ, средняя взвешенная арифметическая из запрогнозированных каждой монополией Планеты своей индивидуальной экономической эффективности капитальных вложений, руб./руб.</t>
  </si>
  <si>
    <t>Тн, единый на планете Земля  срок окупаемости капитальных вложений, в течение которого у всех монополий цены будут "твердыми", неизменными, лет</t>
  </si>
  <si>
    <t>Алгоритм по выравниванию нормы прибыли в масштабах планеты Земля</t>
  </si>
  <si>
    <t>Данные для ввода в алгоритм</t>
  </si>
  <si>
    <t>Расчет</t>
  </si>
  <si>
    <t>2) Планирование показателя N (интеглаьный коэффициент изменения качества товара того же назначения, безразмерный). Договор с преприятием-потребителем</t>
  </si>
  <si>
    <t>1) Планирование показателя Вн (годовой объем продукции в натуральном выражении), штук. Заключение договора с предприятием-потребителем</t>
  </si>
  <si>
    <t>14) Определение величины: пункт 13 * Вб, натуральные единицы измерения</t>
  </si>
  <si>
    <t>12) Определение величины: пункт 10 / пункт 11, безрамерная величина</t>
  </si>
  <si>
    <t>13) Определение величины: пункт 12 + 1, безразмерная величина</t>
  </si>
  <si>
    <t>15) Определение новой плановой равновесной себестоимости единицы товара того же предприятия-производителя, Ин, руб.: пункт 7 / пункт 14, руб.</t>
  </si>
  <si>
    <t>20) Эа пред = Эа народ, безразмерная величина</t>
  </si>
  <si>
    <t>21) Определение величины прибыли, заключенной в базовой цене товара: Иб*Рб, руб.</t>
  </si>
  <si>
    <t>22) Определение базовой цены товара: Цб = Иб + пункт 21, руб.</t>
  </si>
  <si>
    <t xml:space="preserve">24) Определение величины годовой денежной массы предприятия в базовом периоде: Цб * Вб = пункт 22 * Вб, руб. </t>
  </si>
  <si>
    <t>26) Определение коэффициента роста денежной массы предприятия: пункт 25 / пункт 24, безразмерная величина</t>
  </si>
  <si>
    <t>27) Определение коэффициента роста товарной массы предприятия: пункт 3</t>
  </si>
  <si>
    <t>9) Определение величины: Кн - пункт 8, руб.</t>
  </si>
  <si>
    <t>8) Определение величины: Кб * Тн / Тб, руб.</t>
  </si>
  <si>
    <t>7) Определение величины: Иб * Вн * N, руб.</t>
  </si>
  <si>
    <t xml:space="preserve">6) Определение Рб (базовая рентабельность продукции, ед.): Рб = (Эаб * Кб) : (Вб * Иб) </t>
  </si>
  <si>
    <t>11) Определение величины: Иб * Рб * Вб, руб.</t>
  </si>
  <si>
    <t>10) Определение величины: Эа народ * пункт 9 , руб.</t>
  </si>
  <si>
    <t>25) Определение величины годовой денежной массы предприятия в новом периоде: Цн * Вн = пункт 23 * пункт 1, руб.</t>
  </si>
  <si>
    <t>28) Нет инфляции, когда величина пункта 27 БОЛЬШЕ величины пункта 26</t>
  </si>
  <si>
    <t>23) Определение новой цены товара того же назначения у того же предприятия: Цн = Ин + Пред.н = пункт 15 + пункт 17, руб.</t>
  </si>
  <si>
    <t>Рб (рентабельность продукции)  исходя из данных "Российского статистического ежегодника", %</t>
  </si>
  <si>
    <t>Расчет величины Кб исходя из Рб (столбец 9 табл.) и Эаб (столбец 5 табл.) данных "Российского статистического ежегодника", Кб = Рб * Вб * Иб / Эаб, руб. Величину Кб скопировать в столбец 4 таблицы.</t>
  </si>
  <si>
    <t>4) Определение коэффициента роста капитальных вложений из условия    Кн/Кб  &lt;  Вн/Вб    исходя из каталогов новой техники, которые разрабатываются НИИ. Внимание!!! Число ввести вручную.</t>
  </si>
  <si>
    <t xml:space="preserve">Тб/Тн, коэффициент изменения срока окупаемости капитальных вложений, в раз </t>
  </si>
  <si>
    <t>3) Определение    коэффициента     роста   годовых натуральных объемов продукции, или коэф. роста производительности труда, Вн / Вб</t>
  </si>
  <si>
    <t>5) Определение величины капитальных вложений Кн,                Кн = пункт 4 * Кб, руб.</t>
  </si>
  <si>
    <t>19) Определение плановой эффективности капитальных вложений в предприятие:                                                                        Эа. пред = ПРгод.н / Кн, безразмерная величина</t>
  </si>
  <si>
    <t>18) Определение годовой массы прибыли, руб.:                        ПРгод.н = ПРед.н * Вн</t>
  </si>
  <si>
    <t>17) Определение прибыли, заключенной в равновесной цене производства (меновой стоимости) единицы товара,             ПРед.н = Рн * Иб, руб.</t>
  </si>
  <si>
    <t>16) Определение равновесной рентабельности новой сопоставимой     продукции     у   того же предприятия:               Рн = Рб * Иб / Ин * N, безразмерная величина</t>
  </si>
  <si>
    <t>N, интеглальный коэффициент изменения качества товара того же назначения, безразмерный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</si>
</sst>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u val="single"/>
      <sz val="16"/>
      <name val="Arial Cyr"/>
      <family val="0"/>
    </font>
    <font>
      <b/>
      <u val="single"/>
      <sz val="14"/>
      <name val="Arial Cyr"/>
      <family val="0"/>
    </font>
    <font>
      <u val="single"/>
      <sz val="14"/>
      <name val="Arial Cyr"/>
      <family val="0"/>
    </font>
    <font>
      <b/>
      <sz val="12"/>
      <color indexed="10"/>
      <name val="Arial Cyr"/>
      <family val="0"/>
    </font>
    <font>
      <b/>
      <sz val="12"/>
      <color indexed="12"/>
      <name val="Arial Cyr"/>
      <family val="0"/>
    </font>
    <font>
      <b/>
      <sz val="12"/>
      <color indexed="14"/>
      <name val="Arial Cyr"/>
      <family val="0"/>
    </font>
    <font>
      <b/>
      <sz val="12"/>
      <color indexed="53"/>
      <name val="Arial Cyr"/>
      <family val="0"/>
    </font>
    <font>
      <b/>
      <sz val="12"/>
      <color indexed="17"/>
      <name val="Arial Cyr"/>
      <family val="0"/>
    </font>
    <font>
      <b/>
      <sz val="12"/>
      <color indexed="6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justify"/>
    </xf>
    <xf numFmtId="0" fontId="3" fillId="0" borderId="9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justify"/>
    </xf>
    <xf numFmtId="0" fontId="3" fillId="0" borderId="8" xfId="0" applyFont="1" applyBorder="1" applyAlignment="1">
      <alignment horizontal="left" vertical="justify" wrapText="1"/>
    </xf>
    <xf numFmtId="0" fontId="3" fillId="0" borderId="9" xfId="0" applyFont="1" applyBorder="1" applyAlignment="1">
      <alignment horizontal="left" vertical="justify" wrapText="1"/>
    </xf>
    <xf numFmtId="0" fontId="3" fillId="0" borderId="10" xfId="0" applyFont="1" applyBorder="1" applyAlignment="1">
      <alignment horizontal="left" vertical="justify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justify" wrapText="1"/>
    </xf>
    <xf numFmtId="0" fontId="13" fillId="0" borderId="6" xfId="0" applyFont="1" applyBorder="1" applyAlignment="1">
      <alignment horizontal="left" vertical="justify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justify" wrapText="1"/>
    </xf>
    <xf numFmtId="0" fontId="3" fillId="0" borderId="3" xfId="0" applyFont="1" applyBorder="1" applyAlignment="1">
      <alignment horizontal="left" vertical="justify" wrapText="1"/>
    </xf>
    <xf numFmtId="0" fontId="3" fillId="0" borderId="5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125"/>
  <sheetViews>
    <sheetView tabSelected="1" workbookViewId="0" topLeftCell="A34">
      <selection activeCell="G44" sqref="G44"/>
    </sheetView>
  </sheetViews>
  <sheetFormatPr defaultColWidth="9.00390625" defaultRowHeight="12.75"/>
  <cols>
    <col min="1" max="1" width="12.00390625" style="0" customWidth="1"/>
    <col min="2" max="2" width="18.25390625" style="0" customWidth="1"/>
    <col min="3" max="3" width="12.125" style="0" customWidth="1"/>
    <col min="4" max="4" width="13.625" style="0" customWidth="1"/>
    <col min="7" max="8" width="18.25390625" style="0" customWidth="1"/>
    <col min="9" max="9" width="22.25390625" style="0" customWidth="1"/>
    <col min="10" max="10" width="12.875" style="0" customWidth="1"/>
  </cols>
  <sheetData>
    <row r="9" spans="2:7" ht="12.75">
      <c r="B9" s="75" t="s">
        <v>7</v>
      </c>
      <c r="C9" s="76"/>
      <c r="D9" s="76"/>
      <c r="E9" s="76"/>
      <c r="F9" s="76"/>
      <c r="G9" s="76"/>
    </row>
    <row r="10" spans="2:7" ht="12.75">
      <c r="B10" s="76"/>
      <c r="C10" s="76"/>
      <c r="D10" s="76"/>
      <c r="E10" s="76"/>
      <c r="F10" s="76"/>
      <c r="G10" s="76"/>
    </row>
    <row r="11" spans="2:7" ht="12.75">
      <c r="B11" s="76"/>
      <c r="C11" s="76"/>
      <c r="D11" s="76"/>
      <c r="E11" s="76"/>
      <c r="F11" s="76"/>
      <c r="G11" s="76"/>
    </row>
    <row r="12" spans="2:7" ht="12.75">
      <c r="B12" s="76"/>
      <c r="C12" s="76"/>
      <c r="D12" s="76"/>
      <c r="E12" s="76"/>
      <c r="F12" s="76"/>
      <c r="G12" s="76"/>
    </row>
    <row r="17" spans="3:7" ht="12.75">
      <c r="C17" s="77" t="s">
        <v>8</v>
      </c>
      <c r="D17" s="78"/>
      <c r="E17" s="78"/>
      <c r="F17" s="78"/>
      <c r="G17" s="78"/>
    </row>
    <row r="18" spans="3:7" ht="12.75" customHeight="1">
      <c r="C18" s="78"/>
      <c r="D18" s="78"/>
      <c r="E18" s="78"/>
      <c r="F18" s="78"/>
      <c r="G18" s="78"/>
    </row>
    <row r="20" spans="1:9" ht="15">
      <c r="A20" s="4"/>
      <c r="B20" s="4"/>
      <c r="C20" s="4"/>
      <c r="D20" s="4"/>
      <c r="E20" s="4"/>
      <c r="F20" s="4"/>
      <c r="G20" s="4"/>
      <c r="H20" s="4"/>
      <c r="I20" s="4"/>
    </row>
    <row r="21" spans="1:10" ht="311.25" customHeight="1" thickBot="1">
      <c r="A21" s="5" t="s">
        <v>0</v>
      </c>
      <c r="B21" s="6" t="s">
        <v>41</v>
      </c>
      <c r="C21" s="15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31</v>
      </c>
      <c r="J21" s="7" t="s">
        <v>34</v>
      </c>
    </row>
    <row r="22" spans="1:10" ht="17.25" thickBot="1" thickTop="1">
      <c r="A22" s="8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  <c r="I22" s="12">
        <v>9</v>
      </c>
      <c r="J22" s="13">
        <v>10</v>
      </c>
    </row>
    <row r="23" spans="1:10" ht="17.25" thickBot="1" thickTop="1">
      <c r="A23" s="33"/>
      <c r="B23" s="34"/>
      <c r="C23" s="34"/>
      <c r="D23" s="34"/>
      <c r="E23" s="34"/>
      <c r="F23" s="34"/>
      <c r="G23" s="34"/>
      <c r="H23" s="34"/>
      <c r="I23" s="34"/>
      <c r="J23" s="14"/>
    </row>
    <row r="24" spans="1:10" ht="13.5" customHeight="1" thickBot="1" thickTop="1">
      <c r="A24" s="65">
        <v>500000</v>
      </c>
      <c r="B24" s="69">
        <v>1.1</v>
      </c>
      <c r="C24" s="71">
        <v>45</v>
      </c>
      <c r="D24" s="69">
        <v>60517241.37931034</v>
      </c>
      <c r="E24" s="69">
        <v>0.029</v>
      </c>
      <c r="F24" s="35">
        <f>1/E24</f>
        <v>34.48275862068965</v>
      </c>
      <c r="G24" s="69">
        <v>0.261</v>
      </c>
      <c r="H24" s="81">
        <f>1/G24</f>
        <v>3.8314176245210727</v>
      </c>
      <c r="I24" s="82">
        <v>7.8</v>
      </c>
      <c r="J24" s="73">
        <f>F24/H24</f>
        <v>9</v>
      </c>
    </row>
    <row r="25" spans="1:10" ht="13.5" customHeight="1" thickTop="1">
      <c r="A25" s="66"/>
      <c r="B25" s="70"/>
      <c r="C25" s="72"/>
      <c r="D25" s="70"/>
      <c r="E25" s="70"/>
      <c r="F25" s="34"/>
      <c r="G25" s="70"/>
      <c r="H25" s="16"/>
      <c r="I25" s="83"/>
      <c r="J25" s="74"/>
    </row>
    <row r="26" spans="1:9" ht="15.75">
      <c r="A26" s="1"/>
      <c r="B26" s="1"/>
      <c r="C26" s="1"/>
      <c r="D26" s="1"/>
      <c r="E26" s="1"/>
      <c r="F26" s="1"/>
      <c r="G26" s="1"/>
      <c r="H26" s="1"/>
      <c r="I26" s="10"/>
    </row>
    <row r="27" spans="1:9" ht="15.75">
      <c r="A27" s="31" t="s">
        <v>32</v>
      </c>
      <c r="B27" s="31"/>
      <c r="C27" s="31"/>
      <c r="D27" s="31"/>
      <c r="E27" s="31"/>
      <c r="F27" s="31"/>
      <c r="G27" s="32">
        <f>I24/100*A24*C24/E24</f>
        <v>60517241.37931034</v>
      </c>
      <c r="H27" s="10"/>
      <c r="I27" s="10"/>
    </row>
    <row r="28" spans="1:9" ht="15.75">
      <c r="A28" s="31"/>
      <c r="B28" s="31"/>
      <c r="C28" s="31"/>
      <c r="D28" s="31"/>
      <c r="E28" s="31"/>
      <c r="F28" s="31"/>
      <c r="G28" s="32"/>
      <c r="H28" s="10"/>
      <c r="I28" s="10"/>
    </row>
    <row r="29" spans="1:9" ht="30.75" customHeight="1">
      <c r="A29" s="31"/>
      <c r="B29" s="31"/>
      <c r="C29" s="31"/>
      <c r="D29" s="31"/>
      <c r="E29" s="31"/>
      <c r="F29" s="31"/>
      <c r="G29" s="32"/>
      <c r="H29" s="10"/>
      <c r="I29" s="10"/>
    </row>
    <row r="30" spans="1:9" ht="15.75">
      <c r="A30" s="10"/>
      <c r="B30" s="10"/>
      <c r="C30" s="79" t="s">
        <v>9</v>
      </c>
      <c r="D30" s="80"/>
      <c r="E30" s="80"/>
      <c r="F30" s="10"/>
      <c r="G30" s="10"/>
      <c r="H30" s="10"/>
      <c r="I30" s="10"/>
    </row>
    <row r="31" spans="1:9" ht="15.75">
      <c r="A31" s="10"/>
      <c r="B31" s="10"/>
      <c r="C31" s="80"/>
      <c r="D31" s="80"/>
      <c r="E31" s="80"/>
      <c r="F31" s="10"/>
      <c r="G31" s="10"/>
      <c r="H31" s="10"/>
      <c r="I31" s="10"/>
    </row>
    <row r="32" spans="1:9" ht="16.5" thickBot="1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7.25" thickBot="1" thickTop="1">
      <c r="A33" s="61" t="s">
        <v>11</v>
      </c>
      <c r="B33" s="62"/>
      <c r="C33" s="62"/>
      <c r="D33" s="62"/>
      <c r="E33" s="62"/>
      <c r="F33" s="62"/>
      <c r="G33" s="65">
        <v>4500000</v>
      </c>
      <c r="H33" s="10"/>
      <c r="I33" s="10"/>
    </row>
    <row r="34" spans="1:9" ht="17.25" thickBot="1" thickTop="1">
      <c r="A34" s="63"/>
      <c r="B34" s="64"/>
      <c r="C34" s="64"/>
      <c r="D34" s="64"/>
      <c r="E34" s="64"/>
      <c r="F34" s="64"/>
      <c r="G34" s="66"/>
      <c r="H34" s="10"/>
      <c r="I34" s="10"/>
    </row>
    <row r="35" spans="1:9" ht="17.25" thickBot="1" thickTop="1">
      <c r="A35" s="40"/>
      <c r="B35" s="41"/>
      <c r="C35" s="41"/>
      <c r="D35" s="41"/>
      <c r="E35" s="41"/>
      <c r="F35" s="42"/>
      <c r="G35" s="2"/>
      <c r="H35" s="10"/>
      <c r="I35" s="10"/>
    </row>
    <row r="36" spans="1:9" ht="17.25" thickBot="1" thickTop="1">
      <c r="A36" s="63" t="s">
        <v>10</v>
      </c>
      <c r="B36" s="64"/>
      <c r="C36" s="64"/>
      <c r="D36" s="64"/>
      <c r="E36" s="64"/>
      <c r="F36" s="64"/>
      <c r="G36" s="30">
        <f>B24</f>
        <v>1.1</v>
      </c>
      <c r="H36" s="10"/>
      <c r="I36" s="10"/>
    </row>
    <row r="37" spans="1:9" ht="17.25" thickBot="1" thickTop="1">
      <c r="A37" s="63"/>
      <c r="B37" s="64"/>
      <c r="C37" s="64"/>
      <c r="D37" s="64"/>
      <c r="E37" s="64"/>
      <c r="F37" s="64"/>
      <c r="G37" s="30"/>
      <c r="H37" s="10"/>
      <c r="I37" s="10"/>
    </row>
    <row r="38" spans="1:9" ht="31.5" customHeight="1" thickBot="1" thickTop="1">
      <c r="A38" s="67"/>
      <c r="B38" s="68"/>
      <c r="C38" s="68"/>
      <c r="D38" s="68"/>
      <c r="E38" s="68"/>
      <c r="F38" s="68"/>
      <c r="G38" s="30"/>
      <c r="H38" s="10"/>
      <c r="I38" s="10"/>
    </row>
    <row r="39" spans="1:9" ht="17.25" thickBot="1" thickTop="1">
      <c r="A39" s="17"/>
      <c r="B39" s="18"/>
      <c r="C39" s="18"/>
      <c r="D39" s="18"/>
      <c r="E39" s="18"/>
      <c r="F39" s="19"/>
      <c r="G39" s="11"/>
      <c r="H39" s="10"/>
      <c r="I39" s="10"/>
    </row>
    <row r="40" spans="1:9" ht="17.25" thickBot="1" thickTop="1">
      <c r="A40" s="36" t="s">
        <v>35</v>
      </c>
      <c r="B40" s="37"/>
      <c r="C40" s="37"/>
      <c r="D40" s="37"/>
      <c r="E40" s="37"/>
      <c r="F40" s="37"/>
      <c r="G40" s="56">
        <f>G33/A24</f>
        <v>9</v>
      </c>
      <c r="H40" s="10"/>
      <c r="I40" s="10"/>
    </row>
    <row r="41" spans="1:9" ht="41.25" customHeight="1" thickBot="1" thickTop="1">
      <c r="A41" s="36"/>
      <c r="B41" s="37"/>
      <c r="C41" s="37"/>
      <c r="D41" s="37"/>
      <c r="E41" s="37"/>
      <c r="F41" s="37"/>
      <c r="G41" s="56"/>
      <c r="H41" s="10"/>
      <c r="I41" s="10"/>
    </row>
    <row r="42" spans="1:9" ht="17.25" thickBot="1" thickTop="1">
      <c r="A42" s="63" t="s">
        <v>33</v>
      </c>
      <c r="B42" s="64"/>
      <c r="C42" s="64"/>
      <c r="D42" s="64"/>
      <c r="E42" s="64"/>
      <c r="F42" s="64"/>
      <c r="G42" s="59">
        <v>9</v>
      </c>
      <c r="H42" s="10"/>
      <c r="I42" s="10"/>
    </row>
    <row r="43" spans="1:9" ht="47.25" customHeight="1" thickBot="1" thickTop="1">
      <c r="A43" s="63"/>
      <c r="B43" s="64"/>
      <c r="C43" s="64"/>
      <c r="D43" s="64"/>
      <c r="E43" s="64"/>
      <c r="F43" s="64"/>
      <c r="G43" s="60"/>
      <c r="H43" s="10"/>
      <c r="I43" s="10"/>
    </row>
    <row r="44" spans="1:9" ht="17.25" thickBot="1" thickTop="1">
      <c r="A44" s="17"/>
      <c r="B44" s="18"/>
      <c r="C44" s="18"/>
      <c r="D44" s="18"/>
      <c r="E44" s="18"/>
      <c r="F44" s="19"/>
      <c r="G44" s="11"/>
      <c r="H44" s="10"/>
      <c r="I44" s="10"/>
    </row>
    <row r="45" spans="1:9" ht="17.25" thickBot="1" thickTop="1">
      <c r="A45" s="36" t="s">
        <v>36</v>
      </c>
      <c r="B45" s="37"/>
      <c r="C45" s="37"/>
      <c r="D45" s="37"/>
      <c r="E45" s="37"/>
      <c r="F45" s="37"/>
      <c r="G45" s="30">
        <f>G42*D24</f>
        <v>544655172.4137931</v>
      </c>
      <c r="H45" s="10"/>
      <c r="I45" s="10"/>
    </row>
    <row r="46" spans="1:9" ht="17.25" thickBot="1" thickTop="1">
      <c r="A46" s="36"/>
      <c r="B46" s="37"/>
      <c r="C46" s="37"/>
      <c r="D46" s="37"/>
      <c r="E46" s="37"/>
      <c r="F46" s="37"/>
      <c r="G46" s="30"/>
      <c r="H46" s="10"/>
      <c r="I46" s="10"/>
    </row>
    <row r="47" spans="1:9" ht="17.25" thickBot="1" thickTop="1">
      <c r="A47" s="17"/>
      <c r="B47" s="18"/>
      <c r="C47" s="18"/>
      <c r="D47" s="18"/>
      <c r="E47" s="18"/>
      <c r="F47" s="19"/>
      <c r="G47" s="11"/>
      <c r="H47" s="10"/>
      <c r="I47" s="10"/>
    </row>
    <row r="48" spans="1:9" ht="17.25" thickBot="1" thickTop="1">
      <c r="A48" s="57" t="s">
        <v>25</v>
      </c>
      <c r="B48" s="58"/>
      <c r="C48" s="58"/>
      <c r="D48" s="58"/>
      <c r="E48" s="58"/>
      <c r="F48" s="58"/>
      <c r="G48" s="53">
        <f>E24*D24/A24/C24</f>
        <v>0.078</v>
      </c>
      <c r="H48" s="10"/>
      <c r="I48" s="10"/>
    </row>
    <row r="49" spans="1:9" ht="25.5" customHeight="1" thickBot="1" thickTop="1">
      <c r="A49" s="57"/>
      <c r="B49" s="58"/>
      <c r="C49" s="58"/>
      <c r="D49" s="58"/>
      <c r="E49" s="58"/>
      <c r="F49" s="58"/>
      <c r="G49" s="53"/>
      <c r="H49" s="10"/>
      <c r="I49" s="10"/>
    </row>
    <row r="50" spans="1:9" ht="17.25" thickBot="1" thickTop="1">
      <c r="A50" s="43"/>
      <c r="B50" s="44"/>
      <c r="C50" s="44"/>
      <c r="D50" s="44"/>
      <c r="E50" s="44"/>
      <c r="F50" s="45"/>
      <c r="G50" s="11"/>
      <c r="H50" s="10"/>
      <c r="I50" s="10"/>
    </row>
    <row r="51" spans="1:9" ht="17.25" thickBot="1" thickTop="1">
      <c r="A51" s="36" t="s">
        <v>24</v>
      </c>
      <c r="B51" s="37"/>
      <c r="C51" s="37"/>
      <c r="D51" s="37"/>
      <c r="E51" s="37"/>
      <c r="F51" s="37"/>
      <c r="G51" s="30">
        <f>C24*G33*G36</f>
        <v>222750000.00000003</v>
      </c>
      <c r="H51" s="10"/>
      <c r="I51" s="10"/>
    </row>
    <row r="52" spans="1:9" ht="17.25" thickBot="1" thickTop="1">
      <c r="A52" s="36"/>
      <c r="B52" s="37"/>
      <c r="C52" s="37"/>
      <c r="D52" s="37"/>
      <c r="E52" s="37"/>
      <c r="F52" s="37"/>
      <c r="G52" s="30"/>
      <c r="H52" s="10"/>
      <c r="I52" s="10"/>
    </row>
    <row r="53" spans="1:9" ht="17.25" thickBot="1" thickTop="1">
      <c r="A53" s="17"/>
      <c r="B53" s="18"/>
      <c r="C53" s="18"/>
      <c r="D53" s="18"/>
      <c r="E53" s="18"/>
      <c r="F53" s="19"/>
      <c r="G53" s="11"/>
      <c r="H53" s="10"/>
      <c r="I53" s="10"/>
    </row>
    <row r="54" spans="1:9" ht="17.25" thickBot="1" thickTop="1">
      <c r="A54" s="36" t="s">
        <v>23</v>
      </c>
      <c r="B54" s="37"/>
      <c r="C54" s="37"/>
      <c r="D54" s="37"/>
      <c r="E54" s="37"/>
      <c r="F54" s="37"/>
      <c r="G54" s="30">
        <f>D24*H24/F24</f>
        <v>6724137.931034483</v>
      </c>
      <c r="H54" s="10"/>
      <c r="I54" s="10"/>
    </row>
    <row r="55" spans="1:9" ht="17.25" thickBot="1" thickTop="1">
      <c r="A55" s="36"/>
      <c r="B55" s="37"/>
      <c r="C55" s="37"/>
      <c r="D55" s="37"/>
      <c r="E55" s="37"/>
      <c r="F55" s="37"/>
      <c r="G55" s="30"/>
      <c r="H55" s="10"/>
      <c r="I55" s="10"/>
    </row>
    <row r="56" spans="1:9" ht="17.25" thickBot="1" thickTop="1">
      <c r="A56" s="17"/>
      <c r="B56" s="18"/>
      <c r="C56" s="18"/>
      <c r="D56" s="18"/>
      <c r="E56" s="18"/>
      <c r="F56" s="19"/>
      <c r="G56" s="11"/>
      <c r="H56" s="10"/>
      <c r="I56" s="10"/>
    </row>
    <row r="57" spans="1:9" ht="17.25" thickBot="1" thickTop="1">
      <c r="A57" s="36" t="s">
        <v>22</v>
      </c>
      <c r="B57" s="37"/>
      <c r="C57" s="37"/>
      <c r="D57" s="37"/>
      <c r="E57" s="37"/>
      <c r="F57" s="37"/>
      <c r="G57" s="30">
        <f>G45-G54</f>
        <v>537931034.4827586</v>
      </c>
      <c r="H57" s="10"/>
      <c r="I57" s="10"/>
    </row>
    <row r="58" spans="1:9" ht="17.25" thickBot="1" thickTop="1">
      <c r="A58" s="36"/>
      <c r="B58" s="37"/>
      <c r="C58" s="37"/>
      <c r="D58" s="37"/>
      <c r="E58" s="37"/>
      <c r="F58" s="37"/>
      <c r="G58" s="30"/>
      <c r="H58" s="10"/>
      <c r="I58" s="10"/>
    </row>
    <row r="59" spans="1:9" ht="17.25" thickBot="1" thickTop="1">
      <c r="A59" s="17"/>
      <c r="B59" s="18"/>
      <c r="C59" s="18"/>
      <c r="D59" s="18"/>
      <c r="E59" s="18"/>
      <c r="F59" s="19"/>
      <c r="G59" s="11"/>
      <c r="H59" s="10"/>
      <c r="I59" s="10"/>
    </row>
    <row r="60" spans="1:9" ht="17.25" thickBot="1" thickTop="1">
      <c r="A60" s="36" t="s">
        <v>27</v>
      </c>
      <c r="B60" s="37"/>
      <c r="C60" s="37"/>
      <c r="D60" s="37"/>
      <c r="E60" s="37"/>
      <c r="F60" s="37"/>
      <c r="G60" s="30">
        <f>G24*G57</f>
        <v>140400000</v>
      </c>
      <c r="H60" s="10"/>
      <c r="I60" s="10"/>
    </row>
    <row r="61" spans="1:9" ht="17.25" thickBot="1" thickTop="1">
      <c r="A61" s="36"/>
      <c r="B61" s="37"/>
      <c r="C61" s="37"/>
      <c r="D61" s="37"/>
      <c r="E61" s="37"/>
      <c r="F61" s="37"/>
      <c r="G61" s="30"/>
      <c r="H61" s="10"/>
      <c r="I61" s="10"/>
    </row>
    <row r="62" spans="1:9" ht="17.25" thickBot="1" thickTop="1">
      <c r="A62" s="17"/>
      <c r="B62" s="18"/>
      <c r="C62" s="18"/>
      <c r="D62" s="18"/>
      <c r="E62" s="18"/>
      <c r="F62" s="19"/>
      <c r="G62" s="11"/>
      <c r="H62" s="10"/>
      <c r="I62" s="10"/>
    </row>
    <row r="63" spans="1:9" ht="17.25" thickBot="1" thickTop="1">
      <c r="A63" s="36" t="s">
        <v>26</v>
      </c>
      <c r="B63" s="37"/>
      <c r="C63" s="37"/>
      <c r="D63" s="37"/>
      <c r="E63" s="37"/>
      <c r="F63" s="37"/>
      <c r="G63" s="30">
        <f>C24*G48*A24</f>
        <v>1755000</v>
      </c>
      <c r="H63" s="10"/>
      <c r="I63" s="10"/>
    </row>
    <row r="64" spans="1:9" ht="17.25" thickBot="1" thickTop="1">
      <c r="A64" s="36"/>
      <c r="B64" s="37"/>
      <c r="C64" s="37"/>
      <c r="D64" s="37"/>
      <c r="E64" s="37"/>
      <c r="F64" s="37"/>
      <c r="G64" s="30"/>
      <c r="H64" s="10"/>
      <c r="I64" s="10"/>
    </row>
    <row r="65" spans="1:9" ht="17.25" thickBot="1" thickTop="1">
      <c r="A65" s="17"/>
      <c r="B65" s="18"/>
      <c r="C65" s="18"/>
      <c r="D65" s="18"/>
      <c r="E65" s="18"/>
      <c r="F65" s="19"/>
      <c r="G65" s="11"/>
      <c r="H65" s="10"/>
      <c r="I65" s="10"/>
    </row>
    <row r="66" spans="1:9" ht="17.25" thickBot="1" thickTop="1">
      <c r="A66" s="36" t="s">
        <v>13</v>
      </c>
      <c r="B66" s="37"/>
      <c r="C66" s="37"/>
      <c r="D66" s="37"/>
      <c r="E66" s="37"/>
      <c r="F66" s="37"/>
      <c r="G66" s="30">
        <f>G60/G63</f>
        <v>80</v>
      </c>
      <c r="H66" s="10"/>
      <c r="I66" s="10"/>
    </row>
    <row r="67" spans="1:9" ht="17.25" thickBot="1" thickTop="1">
      <c r="A67" s="36"/>
      <c r="B67" s="37"/>
      <c r="C67" s="37"/>
      <c r="D67" s="37"/>
      <c r="E67" s="37"/>
      <c r="F67" s="37"/>
      <c r="G67" s="30"/>
      <c r="H67" s="10"/>
      <c r="I67" s="10"/>
    </row>
    <row r="68" spans="1:9" ht="17.25" thickBot="1" thickTop="1">
      <c r="A68" s="17"/>
      <c r="B68" s="18"/>
      <c r="C68" s="18"/>
      <c r="D68" s="18"/>
      <c r="E68" s="18"/>
      <c r="F68" s="19"/>
      <c r="G68" s="11"/>
      <c r="H68" s="10"/>
      <c r="I68" s="10"/>
    </row>
    <row r="69" spans="1:9" ht="17.25" thickBot="1" thickTop="1">
      <c r="A69" s="36" t="s">
        <v>14</v>
      </c>
      <c r="B69" s="37"/>
      <c r="C69" s="37"/>
      <c r="D69" s="37"/>
      <c r="E69" s="37"/>
      <c r="F69" s="37"/>
      <c r="G69" s="30">
        <f>G66+1</f>
        <v>81</v>
      </c>
      <c r="H69" s="10"/>
      <c r="I69" s="10"/>
    </row>
    <row r="70" spans="1:9" ht="17.25" thickBot="1" thickTop="1">
      <c r="A70" s="36"/>
      <c r="B70" s="37"/>
      <c r="C70" s="37"/>
      <c r="D70" s="37"/>
      <c r="E70" s="37"/>
      <c r="F70" s="37"/>
      <c r="G70" s="30"/>
      <c r="H70" s="10"/>
      <c r="I70" s="10"/>
    </row>
    <row r="71" spans="1:9" ht="17.25" thickBot="1" thickTop="1">
      <c r="A71" s="17"/>
      <c r="B71" s="18"/>
      <c r="C71" s="18"/>
      <c r="D71" s="18"/>
      <c r="E71" s="18"/>
      <c r="F71" s="19"/>
      <c r="G71" s="11"/>
      <c r="H71" s="10"/>
      <c r="I71" s="10"/>
    </row>
    <row r="72" spans="1:9" ht="17.25" thickBot="1" thickTop="1">
      <c r="A72" s="36" t="s">
        <v>12</v>
      </c>
      <c r="B72" s="37"/>
      <c r="C72" s="37"/>
      <c r="D72" s="37"/>
      <c r="E72" s="37"/>
      <c r="F72" s="37"/>
      <c r="G72" s="30">
        <f>G69*A24</f>
        <v>40500000</v>
      </c>
      <c r="H72" s="10"/>
      <c r="I72" s="10"/>
    </row>
    <row r="73" spans="1:9" ht="17.25" thickBot="1" thickTop="1">
      <c r="A73" s="36"/>
      <c r="B73" s="37"/>
      <c r="C73" s="37"/>
      <c r="D73" s="37"/>
      <c r="E73" s="37"/>
      <c r="F73" s="37"/>
      <c r="G73" s="30"/>
      <c r="H73" s="10"/>
      <c r="I73" s="10"/>
    </row>
    <row r="74" spans="1:9" ht="17.25" thickBot="1" thickTop="1">
      <c r="A74" s="17"/>
      <c r="B74" s="18"/>
      <c r="C74" s="18"/>
      <c r="D74" s="18"/>
      <c r="E74" s="18"/>
      <c r="F74" s="19"/>
      <c r="G74" s="11"/>
      <c r="H74" s="10"/>
      <c r="I74" s="10"/>
    </row>
    <row r="75" spans="1:9" ht="17.25" thickBot="1" thickTop="1">
      <c r="A75" s="54" t="s">
        <v>15</v>
      </c>
      <c r="B75" s="55"/>
      <c r="C75" s="55"/>
      <c r="D75" s="55"/>
      <c r="E75" s="55"/>
      <c r="F75" s="55"/>
      <c r="G75" s="56">
        <f>G51/G72</f>
        <v>5.500000000000001</v>
      </c>
      <c r="H75" s="10"/>
      <c r="I75" s="10"/>
    </row>
    <row r="76" spans="1:9" ht="33" customHeight="1" thickBot="1" thickTop="1">
      <c r="A76" s="54"/>
      <c r="B76" s="55"/>
      <c r="C76" s="55"/>
      <c r="D76" s="55"/>
      <c r="E76" s="55"/>
      <c r="F76" s="55"/>
      <c r="G76" s="56"/>
      <c r="H76" s="10"/>
      <c r="I76" s="10"/>
    </row>
    <row r="77" spans="1:9" ht="9.75" customHeight="1" thickBot="1" thickTop="1">
      <c r="A77" s="17"/>
      <c r="B77" s="18"/>
      <c r="C77" s="18"/>
      <c r="D77" s="18"/>
      <c r="E77" s="18"/>
      <c r="F77" s="19"/>
      <c r="G77" s="11"/>
      <c r="H77" s="10"/>
      <c r="I77" s="10"/>
    </row>
    <row r="78" spans="1:9" ht="17.25" thickBot="1" thickTop="1">
      <c r="A78" s="51" t="s">
        <v>40</v>
      </c>
      <c r="B78" s="52"/>
      <c r="C78" s="52"/>
      <c r="D78" s="52"/>
      <c r="E78" s="52"/>
      <c r="F78" s="52"/>
      <c r="G78" s="53">
        <f>G48*C24/G75*B24</f>
        <v>0.702</v>
      </c>
      <c r="H78" s="10"/>
      <c r="I78" s="10"/>
    </row>
    <row r="79" spans="1:9" ht="59.25" customHeight="1" thickBot="1" thickTop="1">
      <c r="A79" s="51"/>
      <c r="B79" s="52"/>
      <c r="C79" s="52"/>
      <c r="D79" s="52"/>
      <c r="E79" s="52"/>
      <c r="F79" s="52"/>
      <c r="G79" s="53"/>
      <c r="H79" s="10"/>
      <c r="I79" s="10"/>
    </row>
    <row r="80" spans="1:9" ht="17.25" thickBot="1" thickTop="1">
      <c r="A80" s="17"/>
      <c r="B80" s="18"/>
      <c r="C80" s="18"/>
      <c r="D80" s="18"/>
      <c r="E80" s="18"/>
      <c r="F80" s="19"/>
      <c r="G80" s="11"/>
      <c r="H80" s="10"/>
      <c r="I80" s="10"/>
    </row>
    <row r="81" spans="1:9" ht="17.25" thickBot="1" thickTop="1">
      <c r="A81" s="48" t="s">
        <v>39</v>
      </c>
      <c r="B81" s="49"/>
      <c r="C81" s="49"/>
      <c r="D81" s="49"/>
      <c r="E81" s="49"/>
      <c r="F81" s="49"/>
      <c r="G81" s="50">
        <f>G78*C24</f>
        <v>31.589999999999996</v>
      </c>
      <c r="H81" s="10"/>
      <c r="I81" s="10"/>
    </row>
    <row r="82" spans="1:9" ht="37.5" customHeight="1" thickBot="1" thickTop="1">
      <c r="A82" s="48"/>
      <c r="B82" s="49"/>
      <c r="C82" s="49"/>
      <c r="D82" s="49"/>
      <c r="E82" s="49"/>
      <c r="F82" s="49"/>
      <c r="G82" s="50"/>
      <c r="H82" s="10"/>
      <c r="I82" s="10"/>
    </row>
    <row r="83" spans="1:9" ht="17.25" thickBot="1" thickTop="1">
      <c r="A83" s="17"/>
      <c r="B83" s="18"/>
      <c r="C83" s="18"/>
      <c r="D83" s="18"/>
      <c r="E83" s="18"/>
      <c r="F83" s="19"/>
      <c r="G83" s="11"/>
      <c r="H83" s="10"/>
      <c r="I83" s="10"/>
    </row>
    <row r="84" spans="1:9" ht="17.25" thickBot="1" thickTop="1">
      <c r="A84" s="36" t="s">
        <v>38</v>
      </c>
      <c r="B84" s="37"/>
      <c r="C84" s="37"/>
      <c r="D84" s="37"/>
      <c r="E84" s="37"/>
      <c r="F84" s="37"/>
      <c r="G84" s="30">
        <f>G81*G33</f>
        <v>142154999.99999997</v>
      </c>
      <c r="H84" s="10"/>
      <c r="I84" s="10"/>
    </row>
    <row r="85" spans="1:9" ht="17.25" thickBot="1" thickTop="1">
      <c r="A85" s="36"/>
      <c r="B85" s="37"/>
      <c r="C85" s="37"/>
      <c r="D85" s="37"/>
      <c r="E85" s="37"/>
      <c r="F85" s="37"/>
      <c r="G85" s="30"/>
      <c r="H85" s="10"/>
      <c r="I85" s="10"/>
    </row>
    <row r="86" spans="1:9" ht="17.25" thickBot="1" thickTop="1">
      <c r="A86" s="17"/>
      <c r="B86" s="18"/>
      <c r="C86" s="18"/>
      <c r="D86" s="18"/>
      <c r="E86" s="18"/>
      <c r="F86" s="19"/>
      <c r="G86" s="11"/>
      <c r="H86" s="10"/>
      <c r="I86" s="10"/>
    </row>
    <row r="87" spans="1:9" ht="17.25" thickBot="1" thickTop="1">
      <c r="A87" s="36" t="s">
        <v>37</v>
      </c>
      <c r="B87" s="37"/>
      <c r="C87" s="37"/>
      <c r="D87" s="37"/>
      <c r="E87" s="37"/>
      <c r="F87" s="37"/>
      <c r="G87" s="30">
        <f>G84/G45</f>
        <v>0.26099999999999995</v>
      </c>
      <c r="H87" s="10"/>
      <c r="I87" s="10"/>
    </row>
    <row r="88" spans="1:9" ht="34.5" customHeight="1" thickBot="1" thickTop="1">
      <c r="A88" s="36"/>
      <c r="B88" s="37"/>
      <c r="C88" s="37"/>
      <c r="D88" s="37"/>
      <c r="E88" s="37"/>
      <c r="F88" s="37"/>
      <c r="G88" s="30"/>
      <c r="H88" s="10"/>
      <c r="I88" s="10"/>
    </row>
    <row r="89" spans="1:9" ht="17.25" thickBot="1" thickTop="1">
      <c r="A89" s="17"/>
      <c r="B89" s="18"/>
      <c r="C89" s="18"/>
      <c r="D89" s="18"/>
      <c r="E89" s="18"/>
      <c r="F89" s="19"/>
      <c r="G89" s="11"/>
      <c r="H89" s="10"/>
      <c r="I89" s="10"/>
    </row>
    <row r="90" spans="1:9" ht="17.25" thickBot="1" thickTop="1">
      <c r="A90" s="36" t="s">
        <v>16</v>
      </c>
      <c r="B90" s="37"/>
      <c r="C90" s="37"/>
      <c r="D90" s="37"/>
      <c r="E90" s="37"/>
      <c r="F90" s="37"/>
      <c r="G90" s="30">
        <f>G24</f>
        <v>0.261</v>
      </c>
      <c r="H90" s="10"/>
      <c r="I90" s="10"/>
    </row>
    <row r="91" spans="1:9" ht="17.25" thickBot="1" thickTop="1">
      <c r="A91" s="36"/>
      <c r="B91" s="37"/>
      <c r="C91" s="37"/>
      <c r="D91" s="37"/>
      <c r="E91" s="37"/>
      <c r="F91" s="37"/>
      <c r="G91" s="30"/>
      <c r="H91" s="10"/>
      <c r="I91" s="10"/>
    </row>
    <row r="92" spans="1:9" ht="16.5" thickTop="1">
      <c r="A92" s="24"/>
      <c r="B92" s="25"/>
      <c r="C92" s="25"/>
      <c r="D92" s="25"/>
      <c r="E92" s="25"/>
      <c r="F92" s="25"/>
      <c r="G92" s="26"/>
      <c r="H92" s="10"/>
      <c r="I92" s="10"/>
    </row>
    <row r="93" spans="1:9" ht="16.5" thickBot="1">
      <c r="A93" s="27"/>
      <c r="B93" s="28"/>
      <c r="C93" s="28"/>
      <c r="D93" s="28"/>
      <c r="E93" s="28"/>
      <c r="F93" s="28"/>
      <c r="G93" s="29"/>
      <c r="H93" s="10"/>
      <c r="I93" s="10"/>
    </row>
    <row r="94" spans="1:9" ht="17.25" thickBot="1" thickTop="1">
      <c r="A94" s="48" t="s">
        <v>17</v>
      </c>
      <c r="B94" s="49"/>
      <c r="C94" s="49"/>
      <c r="D94" s="49"/>
      <c r="E94" s="49"/>
      <c r="F94" s="49"/>
      <c r="G94" s="50">
        <f>C24*G48</f>
        <v>3.51</v>
      </c>
      <c r="H94" s="10"/>
      <c r="I94" s="10"/>
    </row>
    <row r="95" spans="1:9" ht="17.25" thickBot="1" thickTop="1">
      <c r="A95" s="48"/>
      <c r="B95" s="49"/>
      <c r="C95" s="49"/>
      <c r="D95" s="49"/>
      <c r="E95" s="49"/>
      <c r="F95" s="49"/>
      <c r="G95" s="50"/>
      <c r="H95" s="10"/>
      <c r="I95" s="10"/>
    </row>
    <row r="96" spans="1:9" ht="17.25" thickBot="1" thickTop="1">
      <c r="A96" s="17"/>
      <c r="B96" s="18"/>
      <c r="C96" s="18"/>
      <c r="D96" s="18"/>
      <c r="E96" s="18"/>
      <c r="F96" s="19"/>
      <c r="G96" s="11"/>
      <c r="H96" s="10"/>
      <c r="I96" s="10"/>
    </row>
    <row r="97" spans="1:9" ht="17.25" thickBot="1" thickTop="1">
      <c r="A97" s="22" t="s">
        <v>18</v>
      </c>
      <c r="B97" s="23"/>
      <c r="C97" s="23"/>
      <c r="D97" s="23"/>
      <c r="E97" s="23"/>
      <c r="F97" s="23"/>
      <c r="G97" s="46">
        <f>C24+G94</f>
        <v>48.51</v>
      </c>
      <c r="H97" s="10"/>
      <c r="I97" s="10"/>
    </row>
    <row r="98" spans="1:9" ht="17.25" thickBot="1" thickTop="1">
      <c r="A98" s="22"/>
      <c r="B98" s="23"/>
      <c r="C98" s="23"/>
      <c r="D98" s="23"/>
      <c r="E98" s="23"/>
      <c r="F98" s="23"/>
      <c r="G98" s="46"/>
      <c r="H98" s="10"/>
      <c r="I98" s="10"/>
    </row>
    <row r="99" spans="1:9" ht="17.25" thickBot="1" thickTop="1">
      <c r="A99" s="17"/>
      <c r="B99" s="18"/>
      <c r="C99" s="18"/>
      <c r="D99" s="18"/>
      <c r="E99" s="18"/>
      <c r="F99" s="19"/>
      <c r="G99" s="11"/>
      <c r="H99" s="10"/>
      <c r="I99" s="10"/>
    </row>
    <row r="100" spans="1:9" ht="17.25" thickBot="1" thickTop="1">
      <c r="A100" s="22" t="s">
        <v>30</v>
      </c>
      <c r="B100" s="23"/>
      <c r="C100" s="23"/>
      <c r="D100" s="23"/>
      <c r="E100" s="23"/>
      <c r="F100" s="23"/>
      <c r="G100" s="46">
        <f>G75+G81</f>
        <v>37.089999999999996</v>
      </c>
      <c r="H100" s="10"/>
      <c r="I100" s="10"/>
    </row>
    <row r="101" spans="1:9" ht="31.5" customHeight="1" thickBot="1" thickTop="1">
      <c r="A101" s="22"/>
      <c r="B101" s="23"/>
      <c r="C101" s="23"/>
      <c r="D101" s="23"/>
      <c r="E101" s="23"/>
      <c r="F101" s="23"/>
      <c r="G101" s="46"/>
      <c r="H101" s="10"/>
      <c r="I101" s="10"/>
    </row>
    <row r="102" spans="1:9" ht="17.25" thickBot="1" thickTop="1">
      <c r="A102" s="17"/>
      <c r="B102" s="18"/>
      <c r="C102" s="18"/>
      <c r="D102" s="18"/>
      <c r="E102" s="18"/>
      <c r="F102" s="19"/>
      <c r="G102" s="11"/>
      <c r="H102" s="10"/>
      <c r="I102" s="10"/>
    </row>
    <row r="103" spans="1:9" ht="17.25" thickBot="1" thickTop="1">
      <c r="A103" s="36" t="s">
        <v>19</v>
      </c>
      <c r="B103" s="37"/>
      <c r="C103" s="37"/>
      <c r="D103" s="37"/>
      <c r="E103" s="37"/>
      <c r="F103" s="37"/>
      <c r="G103" s="30">
        <f>G97*A24</f>
        <v>24255000</v>
      </c>
      <c r="H103" s="10"/>
      <c r="I103" s="10"/>
    </row>
    <row r="104" spans="1:9" ht="38.25" customHeight="1" thickBot="1" thickTop="1">
      <c r="A104" s="36"/>
      <c r="B104" s="37"/>
      <c r="C104" s="37"/>
      <c r="D104" s="37"/>
      <c r="E104" s="37"/>
      <c r="F104" s="37"/>
      <c r="G104" s="30"/>
      <c r="H104" s="10"/>
      <c r="I104" s="10"/>
    </row>
    <row r="105" spans="1:9" ht="17.25" thickBot="1" thickTop="1">
      <c r="A105" s="17"/>
      <c r="B105" s="18"/>
      <c r="C105" s="18"/>
      <c r="D105" s="18"/>
      <c r="E105" s="18"/>
      <c r="F105" s="19"/>
      <c r="G105" s="11"/>
      <c r="H105" s="10"/>
      <c r="I105" s="10"/>
    </row>
    <row r="106" spans="1:9" ht="17.25" thickBot="1" thickTop="1">
      <c r="A106" s="36" t="s">
        <v>28</v>
      </c>
      <c r="B106" s="37"/>
      <c r="C106" s="37"/>
      <c r="D106" s="37"/>
      <c r="E106" s="37"/>
      <c r="F106" s="37"/>
      <c r="G106" s="30">
        <f>G100*G33</f>
        <v>166904999.99999997</v>
      </c>
      <c r="H106" s="10"/>
      <c r="I106" s="10"/>
    </row>
    <row r="107" spans="1:9" ht="30" customHeight="1" thickBot="1" thickTop="1">
      <c r="A107" s="36"/>
      <c r="B107" s="37"/>
      <c r="C107" s="37"/>
      <c r="D107" s="37"/>
      <c r="E107" s="37"/>
      <c r="F107" s="37"/>
      <c r="G107" s="30"/>
      <c r="H107" s="10"/>
      <c r="I107" s="10"/>
    </row>
    <row r="108" spans="1:9" ht="17.25" thickBot="1" thickTop="1">
      <c r="A108" s="17"/>
      <c r="B108" s="18"/>
      <c r="C108" s="18"/>
      <c r="D108" s="18"/>
      <c r="E108" s="18"/>
      <c r="F108" s="19"/>
      <c r="G108" s="11"/>
      <c r="H108" s="10"/>
      <c r="I108" s="10"/>
    </row>
    <row r="109" spans="1:9" ht="17.25" thickBot="1" thickTop="1">
      <c r="A109" s="20" t="s">
        <v>20</v>
      </c>
      <c r="B109" s="21"/>
      <c r="C109" s="21"/>
      <c r="D109" s="21"/>
      <c r="E109" s="21"/>
      <c r="F109" s="21"/>
      <c r="G109" s="47">
        <f>G106/G103</f>
        <v>6.881261595547309</v>
      </c>
      <c r="H109" s="10"/>
      <c r="I109" s="10"/>
    </row>
    <row r="110" spans="1:9" ht="34.5" customHeight="1" thickBot="1" thickTop="1">
      <c r="A110" s="20"/>
      <c r="B110" s="21"/>
      <c r="C110" s="21"/>
      <c r="D110" s="21"/>
      <c r="E110" s="21"/>
      <c r="F110" s="21"/>
      <c r="G110" s="47"/>
      <c r="H110" s="10"/>
      <c r="I110" s="10"/>
    </row>
    <row r="111" spans="1:9" ht="17.25" thickBot="1" thickTop="1">
      <c r="A111" s="17"/>
      <c r="B111" s="18"/>
      <c r="C111" s="18"/>
      <c r="D111" s="18"/>
      <c r="E111" s="18"/>
      <c r="F111" s="19"/>
      <c r="G111" s="11"/>
      <c r="H111" s="10"/>
      <c r="I111" s="10"/>
    </row>
    <row r="112" spans="1:9" ht="17.25" thickBot="1" thickTop="1">
      <c r="A112" s="20" t="s">
        <v>21</v>
      </c>
      <c r="B112" s="21"/>
      <c r="C112" s="21"/>
      <c r="D112" s="21"/>
      <c r="E112" s="21"/>
      <c r="F112" s="21"/>
      <c r="G112" s="47">
        <f>G40</f>
        <v>9</v>
      </c>
      <c r="H112" s="10"/>
      <c r="I112" s="10"/>
    </row>
    <row r="113" spans="1:9" ht="17.25" thickBot="1" thickTop="1">
      <c r="A113" s="20"/>
      <c r="B113" s="21"/>
      <c r="C113" s="21"/>
      <c r="D113" s="21"/>
      <c r="E113" s="21"/>
      <c r="F113" s="21"/>
      <c r="G113" s="47"/>
      <c r="H113" s="10"/>
      <c r="I113" s="10"/>
    </row>
    <row r="114" spans="1:9" ht="17.25" thickBot="1" thickTop="1">
      <c r="A114" s="17"/>
      <c r="B114" s="18"/>
      <c r="C114" s="18"/>
      <c r="D114" s="18"/>
      <c r="E114" s="18"/>
      <c r="F114" s="19"/>
      <c r="G114" s="11"/>
      <c r="H114" s="10"/>
      <c r="I114" s="10"/>
    </row>
    <row r="115" spans="1:9" ht="17.25" thickBot="1" thickTop="1">
      <c r="A115" s="36" t="s">
        <v>29</v>
      </c>
      <c r="B115" s="37"/>
      <c r="C115" s="37"/>
      <c r="D115" s="37"/>
      <c r="E115" s="37"/>
      <c r="F115" s="37"/>
      <c r="G115" s="30"/>
      <c r="H115" s="10"/>
      <c r="I115" s="10"/>
    </row>
    <row r="116" spans="1:9" ht="16.5" thickTop="1">
      <c r="A116" s="38"/>
      <c r="B116" s="39"/>
      <c r="C116" s="39"/>
      <c r="D116" s="39"/>
      <c r="E116" s="39"/>
      <c r="F116" s="39"/>
      <c r="G116" s="16"/>
      <c r="H116" s="10"/>
      <c r="I116" s="10"/>
    </row>
    <row r="117" spans="1:9" ht="15.7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</sheetData>
  <mergeCells count="98">
    <mergeCell ref="J24:J25"/>
    <mergeCell ref="B9:G12"/>
    <mergeCell ref="C17:G18"/>
    <mergeCell ref="C30:E31"/>
    <mergeCell ref="G24:G25"/>
    <mergeCell ref="H24:H25"/>
    <mergeCell ref="I24:I25"/>
    <mergeCell ref="A57:F58"/>
    <mergeCell ref="G57:G58"/>
    <mergeCell ref="A24:A25"/>
    <mergeCell ref="B24:B25"/>
    <mergeCell ref="C24:C25"/>
    <mergeCell ref="D24:D25"/>
    <mergeCell ref="E24:E25"/>
    <mergeCell ref="A40:F41"/>
    <mergeCell ref="G40:G41"/>
    <mergeCell ref="A42:F43"/>
    <mergeCell ref="A45:F46"/>
    <mergeCell ref="G42:G43"/>
    <mergeCell ref="G45:G46"/>
    <mergeCell ref="A33:F34"/>
    <mergeCell ref="G33:G34"/>
    <mergeCell ref="A36:F38"/>
    <mergeCell ref="G36:G38"/>
    <mergeCell ref="A48:F49"/>
    <mergeCell ref="G48:G49"/>
    <mergeCell ref="A51:F52"/>
    <mergeCell ref="A54:F55"/>
    <mergeCell ref="G51:G52"/>
    <mergeCell ref="G54:G55"/>
    <mergeCell ref="A60:F61"/>
    <mergeCell ref="G60:G61"/>
    <mergeCell ref="A63:F64"/>
    <mergeCell ref="G63:G64"/>
    <mergeCell ref="A66:F67"/>
    <mergeCell ref="G66:G67"/>
    <mergeCell ref="A69:F70"/>
    <mergeCell ref="G69:G70"/>
    <mergeCell ref="A72:F73"/>
    <mergeCell ref="G72:G73"/>
    <mergeCell ref="A75:F76"/>
    <mergeCell ref="G75:G76"/>
    <mergeCell ref="A78:F79"/>
    <mergeCell ref="G78:G79"/>
    <mergeCell ref="A81:F82"/>
    <mergeCell ref="G81:G82"/>
    <mergeCell ref="A80:F80"/>
    <mergeCell ref="A94:F95"/>
    <mergeCell ref="G94:G95"/>
    <mergeCell ref="A84:F85"/>
    <mergeCell ref="G84:G85"/>
    <mergeCell ref="A87:F88"/>
    <mergeCell ref="G87:G88"/>
    <mergeCell ref="A90:F91"/>
    <mergeCell ref="G97:G98"/>
    <mergeCell ref="A100:F101"/>
    <mergeCell ref="G100:G101"/>
    <mergeCell ref="G112:G113"/>
    <mergeCell ref="A103:F104"/>
    <mergeCell ref="G103:G104"/>
    <mergeCell ref="A106:F107"/>
    <mergeCell ref="G106:G107"/>
    <mergeCell ref="A109:F110"/>
    <mergeCell ref="G109:G110"/>
    <mergeCell ref="A115:F116"/>
    <mergeCell ref="G115:G116"/>
    <mergeCell ref="A35:F35"/>
    <mergeCell ref="A39:F39"/>
    <mergeCell ref="A44:F44"/>
    <mergeCell ref="A47:F47"/>
    <mergeCell ref="A50:F50"/>
    <mergeCell ref="A53:F53"/>
    <mergeCell ref="A56:F56"/>
    <mergeCell ref="A59:F59"/>
    <mergeCell ref="A77:F77"/>
    <mergeCell ref="A27:F29"/>
    <mergeCell ref="G27:G29"/>
    <mergeCell ref="A23:I23"/>
    <mergeCell ref="A62:F62"/>
    <mergeCell ref="A65:F65"/>
    <mergeCell ref="A68:F68"/>
    <mergeCell ref="A71:F71"/>
    <mergeCell ref="A74:F74"/>
    <mergeCell ref="F24:F25"/>
    <mergeCell ref="A83:F83"/>
    <mergeCell ref="A86:F86"/>
    <mergeCell ref="A89:F89"/>
    <mergeCell ref="A92:G93"/>
    <mergeCell ref="G90:G91"/>
    <mergeCell ref="A114:F114"/>
    <mergeCell ref="A96:F96"/>
    <mergeCell ref="A99:F99"/>
    <mergeCell ref="A102:F102"/>
    <mergeCell ref="A105:F105"/>
    <mergeCell ref="A112:F113"/>
    <mergeCell ref="A97:F98"/>
    <mergeCell ref="A108:F108"/>
    <mergeCell ref="A111:F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2011-10-15T20:54:40Z</dcterms:created>
  <dcterms:modified xsi:type="dcterms:W3CDTF">2011-11-05T11:55:08Z</dcterms:modified>
  <cp:category/>
  <cp:version/>
  <cp:contentType/>
  <cp:contentStatus/>
</cp:coreProperties>
</file>